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430"/>
  </bookViews>
  <sheets>
    <sheet name="Лист1 (3)" sheetId="1" r:id="rId1"/>
  </sheets>
  <calcPr calcId="162913"/>
</workbook>
</file>

<file path=xl/calcChain.xml><?xml version="1.0" encoding="utf-8"?>
<calcChain xmlns="http://schemas.openxmlformats.org/spreadsheetml/2006/main">
  <c r="I7" i="1" l="1"/>
  <c r="I8" i="1"/>
  <c r="I9" i="1"/>
  <c r="I6" i="1"/>
  <c r="H7" i="1"/>
  <c r="H8" i="1"/>
  <c r="H9" i="1"/>
  <c r="H6" i="1"/>
  <c r="G6" i="1" l="1"/>
  <c r="G7" i="1"/>
  <c r="G8" i="1"/>
  <c r="G9" i="1"/>
  <c r="K16" i="1" l="1"/>
  <c r="E10" i="1"/>
  <c r="D10" i="1"/>
  <c r="C10" i="1"/>
  <c r="J9" i="1"/>
  <c r="L9" i="1" s="1"/>
  <c r="I10" i="1"/>
  <c r="H10" i="1"/>
  <c r="J8" i="1"/>
  <c r="L8" i="1" s="1"/>
  <c r="J7" i="1"/>
  <c r="L7" i="1" s="1"/>
  <c r="K10" i="1"/>
  <c r="G10" i="1" l="1"/>
  <c r="M9" i="1"/>
  <c r="N9" i="1" s="1"/>
  <c r="M8" i="1"/>
  <c r="N8" i="1" s="1"/>
  <c r="M7" i="1"/>
  <c r="N7" i="1" s="1"/>
  <c r="J6" i="1"/>
  <c r="L6" i="1" l="1"/>
  <c r="J10" i="1"/>
  <c r="L10" i="1" l="1"/>
  <c r="M6" i="1"/>
  <c r="M10" i="1" s="1"/>
  <c r="N6" i="1" l="1"/>
  <c r="N10" i="1" s="1"/>
  <c r="N11" i="1" s="1"/>
  <c r="I17" i="1" s="1"/>
  <c r="N12" i="1" l="1"/>
  <c r="J17" i="1" s="1"/>
  <c r="J18" i="1" s="1"/>
  <c r="I18" i="1"/>
  <c r="K17" i="1" l="1"/>
  <c r="K18" i="1" s="1"/>
</calcChain>
</file>

<file path=xl/sharedStrings.xml><?xml version="1.0" encoding="utf-8"?>
<sst xmlns="http://schemas.openxmlformats.org/spreadsheetml/2006/main" count="28" uniqueCount="26">
  <si>
    <t>№п/п</t>
  </si>
  <si>
    <t>ОУ</t>
  </si>
  <si>
    <t>ср спис (осн)</t>
  </si>
  <si>
    <t>внеш</t>
  </si>
  <si>
    <t>внутр</t>
  </si>
  <si>
    <t>индикатор</t>
  </si>
  <si>
    <t xml:space="preserve">внеш </t>
  </si>
  <si>
    <t xml:space="preserve">внутр </t>
  </si>
  <si>
    <t>ВСЕГО ФОТ год.</t>
  </si>
  <si>
    <t>За минусом комуслуг</t>
  </si>
  <si>
    <t>Всего план ФОТ годовая</t>
  </si>
  <si>
    <t>план начисл за 12 мес (211)</t>
  </si>
  <si>
    <t>план начисл за 12 мес (213)</t>
  </si>
  <si>
    <t>Давдын</t>
  </si>
  <si>
    <t>РЦДО</t>
  </si>
  <si>
    <t>Юктэ</t>
  </si>
  <si>
    <t>ДЮСШ</t>
  </si>
  <si>
    <t>Итого</t>
  </si>
  <si>
    <t>МБ</t>
  </si>
  <si>
    <t>РБ</t>
  </si>
  <si>
    <t>мб</t>
  </si>
  <si>
    <t>рб</t>
  </si>
  <si>
    <t>План ФОТ годовая</t>
  </si>
  <si>
    <t>Предусмотрено в бюджете на 2024</t>
  </si>
  <si>
    <t>Остаток на конец года 2024</t>
  </si>
  <si>
    <t>Коммуслуги пед.раб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</si>
</sst>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0" fontId="2" fillId="0" borderId="0" xfId="0" applyFont="1"/>
    <xf numFmtId="4" fontId="2" fillId="0" borderId="3" xfId="0" applyNumberFormat="1" applyFont="1" applyFill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2"/>
  <sheetViews>
    <sheetView tabSelected="1" workbookViewId="0">
      <selection activeCell="I18" sqref="I18"/>
    </sheetView>
  </sheetViews>
  <sheetFormatPr defaultRowHeight="15" x14ac:dyDescent="0.25"/>
  <cols>
    <col min="1" max="1" width="7.140625" customWidth="1"/>
    <col min="2" max="3" width="10.7109375" customWidth="1"/>
    <col min="4" max="4" width="10.85546875" customWidth="1"/>
    <col min="5" max="5" width="10.140625" customWidth="1"/>
    <col min="6" max="6" width="12" customWidth="1"/>
    <col min="7" max="7" width="14.28515625" customWidth="1"/>
    <col min="8" max="8" width="15" customWidth="1"/>
    <col min="9" max="10" width="16.28515625" customWidth="1"/>
    <col min="11" max="11" width="15.85546875" customWidth="1"/>
    <col min="12" max="13" width="17.28515625" customWidth="1"/>
    <col min="14" max="14" width="14.85546875" customWidth="1"/>
    <col min="15" max="15" width="15.7109375" customWidth="1"/>
    <col min="16" max="16" width="14.28515625" bestFit="1" customWidth="1"/>
    <col min="17" max="17" width="14.85546875" customWidth="1"/>
    <col min="18" max="18" width="16.28515625" customWidth="1"/>
    <col min="19" max="19" width="12.7109375" customWidth="1"/>
  </cols>
  <sheetData>
    <row r="2" spans="1:19" x14ac:dyDescent="0.25">
      <c r="A2" s="16" t="s">
        <v>0</v>
      </c>
      <c r="B2" s="16" t="s">
        <v>1</v>
      </c>
      <c r="C2" s="20" t="s">
        <v>2</v>
      </c>
      <c r="D2" s="16" t="s">
        <v>3</v>
      </c>
      <c r="E2" s="16" t="s">
        <v>4</v>
      </c>
      <c r="F2" s="20" t="s">
        <v>5</v>
      </c>
      <c r="G2" s="16" t="s">
        <v>2</v>
      </c>
      <c r="H2" s="17" t="s">
        <v>6</v>
      </c>
      <c r="I2" s="17" t="s">
        <v>7</v>
      </c>
      <c r="J2" s="20" t="s">
        <v>8</v>
      </c>
      <c r="K2" s="20" t="s">
        <v>25</v>
      </c>
      <c r="L2" s="21" t="s">
        <v>9</v>
      </c>
      <c r="M2" s="21"/>
      <c r="N2" s="15" t="s">
        <v>10</v>
      </c>
    </row>
    <row r="3" spans="1:19" ht="15" customHeight="1" x14ac:dyDescent="0.25">
      <c r="A3" s="16"/>
      <c r="B3" s="16"/>
      <c r="C3" s="20"/>
      <c r="D3" s="16"/>
      <c r="E3" s="16"/>
      <c r="F3" s="20"/>
      <c r="G3" s="16"/>
      <c r="H3" s="18"/>
      <c r="I3" s="18"/>
      <c r="J3" s="20"/>
      <c r="K3" s="20"/>
      <c r="L3" s="15" t="s">
        <v>11</v>
      </c>
      <c r="M3" s="15" t="s">
        <v>12</v>
      </c>
      <c r="N3" s="15"/>
    </row>
    <row r="4" spans="1:19" x14ac:dyDescent="0.25">
      <c r="A4" s="16"/>
      <c r="B4" s="16"/>
      <c r="C4" s="20"/>
      <c r="D4" s="16"/>
      <c r="E4" s="16"/>
      <c r="F4" s="20"/>
      <c r="G4" s="16"/>
      <c r="H4" s="18"/>
      <c r="I4" s="18"/>
      <c r="J4" s="20"/>
      <c r="K4" s="20"/>
      <c r="L4" s="15"/>
      <c r="M4" s="15"/>
      <c r="N4" s="15"/>
    </row>
    <row r="5" spans="1:19" x14ac:dyDescent="0.25">
      <c r="A5" s="16"/>
      <c r="B5" s="16"/>
      <c r="C5" s="20"/>
      <c r="D5" s="16"/>
      <c r="E5" s="16"/>
      <c r="F5" s="20"/>
      <c r="G5" s="16"/>
      <c r="H5" s="19"/>
      <c r="I5" s="19"/>
      <c r="J5" s="20"/>
      <c r="K5" s="20"/>
      <c r="L5" s="15"/>
      <c r="M5" s="15"/>
      <c r="N5" s="15"/>
    </row>
    <row r="6" spans="1:19" x14ac:dyDescent="0.25">
      <c r="A6" s="1">
        <v>1</v>
      </c>
      <c r="B6" s="1" t="s">
        <v>13</v>
      </c>
      <c r="C6" s="1">
        <v>2</v>
      </c>
      <c r="D6" s="1">
        <v>0</v>
      </c>
      <c r="E6" s="1">
        <v>0.5</v>
      </c>
      <c r="F6" s="2">
        <v>61772</v>
      </c>
      <c r="G6" s="3">
        <f>C6*$F$6*12</f>
        <v>1482528</v>
      </c>
      <c r="H6" s="3">
        <f>D6*40000*12</f>
        <v>0</v>
      </c>
      <c r="I6" s="3">
        <f>E6*55000*12</f>
        <v>330000</v>
      </c>
      <c r="J6" s="3">
        <f>G6+H6+I6</f>
        <v>1812528</v>
      </c>
      <c r="K6" s="3">
        <v>155747.28</v>
      </c>
      <c r="L6" s="3">
        <f>J6-K6</f>
        <v>1656780.72</v>
      </c>
      <c r="M6" s="4">
        <f t="shared" ref="M6:M9" si="0">L6*30.2%</f>
        <v>500347.77743999998</v>
      </c>
      <c r="N6" s="3">
        <f>L6+M6</f>
        <v>2157128.4974400001</v>
      </c>
      <c r="P6" s="5"/>
      <c r="Q6" s="5"/>
      <c r="R6" s="5"/>
      <c r="S6" s="5"/>
    </row>
    <row r="7" spans="1:19" x14ac:dyDescent="0.25">
      <c r="A7" s="1">
        <v>2</v>
      </c>
      <c r="B7" s="1" t="s">
        <v>14</v>
      </c>
      <c r="C7" s="1">
        <v>20.2</v>
      </c>
      <c r="D7" s="1">
        <v>3.2</v>
      </c>
      <c r="E7" s="1">
        <v>1.01</v>
      </c>
      <c r="F7" s="2">
        <v>61772</v>
      </c>
      <c r="G7" s="3">
        <f t="shared" ref="G7:G9" si="1">C7*$F$6*12</f>
        <v>14973532.799999999</v>
      </c>
      <c r="H7" s="3">
        <f t="shared" ref="H7:H9" si="2">D7*40000*12</f>
        <v>1536000</v>
      </c>
      <c r="I7" s="3">
        <f t="shared" ref="I7:I9" si="3">E7*55000*12</f>
        <v>666600</v>
      </c>
      <c r="J7" s="3">
        <f t="shared" ref="J7:J9" si="4">G7+H7+I7</f>
        <v>17176132.799999997</v>
      </c>
      <c r="K7" s="3">
        <v>1285612.49</v>
      </c>
      <c r="L7" s="3">
        <f t="shared" ref="L7:L9" si="5">J7-K7</f>
        <v>15890520.309999997</v>
      </c>
      <c r="M7" s="4">
        <f t="shared" si="0"/>
        <v>4798937.1336199986</v>
      </c>
      <c r="N7" s="3">
        <f t="shared" ref="N7:N9" si="6">L7+M7</f>
        <v>20689457.443619996</v>
      </c>
      <c r="P7" s="5"/>
      <c r="Q7" s="5"/>
      <c r="R7" s="5"/>
      <c r="S7" s="5"/>
    </row>
    <row r="8" spans="1:19" x14ac:dyDescent="0.25">
      <c r="A8" s="1">
        <v>3</v>
      </c>
      <c r="B8" s="1" t="s">
        <v>15</v>
      </c>
      <c r="C8" s="1">
        <v>1.5</v>
      </c>
      <c r="D8" s="1">
        <v>0</v>
      </c>
      <c r="E8" s="1">
        <v>0</v>
      </c>
      <c r="F8" s="2">
        <v>61772</v>
      </c>
      <c r="G8" s="3">
        <f t="shared" si="1"/>
        <v>1111896</v>
      </c>
      <c r="H8" s="3">
        <f t="shared" si="2"/>
        <v>0</v>
      </c>
      <c r="I8" s="3">
        <f t="shared" si="3"/>
        <v>0</v>
      </c>
      <c r="J8" s="3">
        <f t="shared" si="4"/>
        <v>1111896</v>
      </c>
      <c r="K8" s="3">
        <v>51235.51</v>
      </c>
      <c r="L8" s="3">
        <f t="shared" si="5"/>
        <v>1060660.49</v>
      </c>
      <c r="M8" s="4">
        <f t="shared" si="0"/>
        <v>320319.46798000002</v>
      </c>
      <c r="N8" s="3">
        <f>L8+M8</f>
        <v>1380979.9579799999</v>
      </c>
      <c r="P8" s="5"/>
      <c r="Q8" s="5"/>
      <c r="R8" s="5"/>
      <c r="S8" s="5"/>
    </row>
    <row r="9" spans="1:19" x14ac:dyDescent="0.25">
      <c r="A9" s="1">
        <v>4</v>
      </c>
      <c r="B9" s="1" t="s">
        <v>16</v>
      </c>
      <c r="C9" s="1">
        <v>11.1</v>
      </c>
      <c r="D9" s="1">
        <v>3.4</v>
      </c>
      <c r="E9" s="1">
        <v>0.5</v>
      </c>
      <c r="F9" s="2">
        <v>61772</v>
      </c>
      <c r="G9" s="3">
        <f t="shared" si="1"/>
        <v>8228030.3999999994</v>
      </c>
      <c r="H9" s="3">
        <f t="shared" si="2"/>
        <v>1632000</v>
      </c>
      <c r="I9" s="3">
        <f t="shared" si="3"/>
        <v>330000</v>
      </c>
      <c r="J9" s="3">
        <f t="shared" si="4"/>
        <v>10190030.399999999</v>
      </c>
      <c r="K9" s="3">
        <v>763632.44</v>
      </c>
      <c r="L9" s="3">
        <f t="shared" si="5"/>
        <v>9426397.959999999</v>
      </c>
      <c r="M9" s="4">
        <f t="shared" si="0"/>
        <v>2846772.1839199997</v>
      </c>
      <c r="N9" s="3">
        <f t="shared" si="6"/>
        <v>12273170.143919999</v>
      </c>
      <c r="P9" s="5"/>
      <c r="Q9" s="5"/>
      <c r="R9" s="5"/>
      <c r="S9" s="5"/>
    </row>
    <row r="10" spans="1:19" x14ac:dyDescent="0.25">
      <c r="A10" s="6"/>
      <c r="B10" s="6" t="s">
        <v>17</v>
      </c>
      <c r="C10" s="6">
        <f>SUM(C6:C9)</f>
        <v>34.799999999999997</v>
      </c>
      <c r="D10" s="6">
        <f t="shared" ref="D10:N10" si="7">SUM(D6:D9)</f>
        <v>6.6</v>
      </c>
      <c r="E10" s="6">
        <f t="shared" si="7"/>
        <v>2.0099999999999998</v>
      </c>
      <c r="F10" s="7">
        <v>60376</v>
      </c>
      <c r="G10" s="8">
        <f t="shared" si="7"/>
        <v>25795987.199999996</v>
      </c>
      <c r="H10" s="8">
        <f t="shared" si="7"/>
        <v>3168000</v>
      </c>
      <c r="I10" s="8">
        <f t="shared" si="7"/>
        <v>1326600</v>
      </c>
      <c r="J10" s="8">
        <f t="shared" si="7"/>
        <v>30290587.199999996</v>
      </c>
      <c r="K10" s="8">
        <f t="shared" si="7"/>
        <v>2256227.7199999997</v>
      </c>
      <c r="L10" s="8">
        <f t="shared" si="7"/>
        <v>28034359.479999997</v>
      </c>
      <c r="M10" s="8">
        <f t="shared" si="7"/>
        <v>8466376.5629599988</v>
      </c>
      <c r="N10" s="8">
        <f t="shared" si="7"/>
        <v>36500736.042959996</v>
      </c>
      <c r="P10" s="9"/>
      <c r="Q10" s="9"/>
      <c r="R10" s="9"/>
      <c r="S10" s="9"/>
    </row>
    <row r="11" spans="1:19" x14ac:dyDescent="0.25">
      <c r="A11" s="10"/>
      <c r="B11" s="10"/>
      <c r="C11" s="10"/>
      <c r="D11" s="10"/>
      <c r="E11" s="10"/>
      <c r="F11" s="10"/>
      <c r="G11" s="10"/>
      <c r="H11" s="10"/>
      <c r="I11" s="11"/>
      <c r="J11" s="10"/>
      <c r="K11" s="10"/>
      <c r="L11" s="10"/>
      <c r="M11" s="12" t="s">
        <v>18</v>
      </c>
      <c r="N11" s="3">
        <f>N10*0.42</f>
        <v>15330309.138043197</v>
      </c>
      <c r="O11" s="5"/>
    </row>
    <row r="12" spans="1:19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2" t="s">
        <v>19</v>
      </c>
      <c r="N12" s="3">
        <f>N10*0.58</f>
        <v>21170426.904916797</v>
      </c>
    </row>
    <row r="13" spans="1:19" x14ac:dyDescent="0.25">
      <c r="A13" s="10"/>
      <c r="B13" s="10"/>
      <c r="C13" s="10"/>
      <c r="D13" s="10"/>
      <c r="E13" s="10"/>
      <c r="F13" s="10"/>
      <c r="G13" s="10"/>
      <c r="H13" s="10"/>
      <c r="L13" s="10"/>
      <c r="M13" s="10"/>
      <c r="N13" s="10"/>
    </row>
    <row r="14" spans="1:19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</row>
    <row r="15" spans="1:19" x14ac:dyDescent="0.25">
      <c r="A15" s="10"/>
      <c r="B15" s="10"/>
      <c r="C15" s="10"/>
      <c r="D15" s="10"/>
      <c r="E15" s="10"/>
      <c r="F15" s="10"/>
      <c r="G15" s="10"/>
      <c r="H15" s="10"/>
      <c r="I15" s="6" t="s">
        <v>20</v>
      </c>
      <c r="J15" s="6" t="s">
        <v>21</v>
      </c>
      <c r="K15" s="6" t="s">
        <v>17</v>
      </c>
    </row>
    <row r="16" spans="1:19" ht="43.5" x14ac:dyDescent="0.25">
      <c r="A16" s="10"/>
      <c r="B16" s="10"/>
      <c r="C16" s="10"/>
      <c r="D16" s="10"/>
      <c r="E16" s="10"/>
      <c r="F16" s="10"/>
      <c r="G16" s="10"/>
      <c r="H16" s="13" t="s">
        <v>23</v>
      </c>
      <c r="I16" s="3">
        <v>15699100</v>
      </c>
      <c r="J16" s="3">
        <v>21679600</v>
      </c>
      <c r="K16" s="3">
        <f>I16+J16</f>
        <v>37378700</v>
      </c>
    </row>
    <row r="17" spans="1:14" ht="29.25" x14ac:dyDescent="0.25">
      <c r="A17" s="10"/>
      <c r="B17" s="10"/>
      <c r="C17" s="10"/>
      <c r="D17" s="10"/>
      <c r="E17" s="10"/>
      <c r="F17" s="10"/>
      <c r="G17" s="10"/>
      <c r="H17" s="13" t="s">
        <v>22</v>
      </c>
      <c r="I17" s="3">
        <f>N11</f>
        <v>15330309.138043197</v>
      </c>
      <c r="J17" s="3">
        <f>N12</f>
        <v>21170426.904916797</v>
      </c>
      <c r="K17" s="3">
        <f>SUM(I17:J17)</f>
        <v>36500736.042959996</v>
      </c>
    </row>
    <row r="18" spans="1:14" ht="43.5" x14ac:dyDescent="0.25">
      <c r="A18" s="10"/>
      <c r="B18" s="10"/>
      <c r="C18" s="10"/>
      <c r="D18" s="10"/>
      <c r="E18" s="10"/>
      <c r="F18" s="10"/>
      <c r="G18" s="10"/>
      <c r="H18" s="13" t="s">
        <v>24</v>
      </c>
      <c r="I18" s="14">
        <f>I16-I17</f>
        <v>368790.86195680313</v>
      </c>
      <c r="J18" s="14">
        <f>J16-J17</f>
        <v>509173.09508320317</v>
      </c>
      <c r="K18" s="14">
        <f>K16-K17</f>
        <v>877963.95704000443</v>
      </c>
    </row>
    <row r="19" spans="1:14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</row>
    <row r="20" spans="1:14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</row>
    <row r="21" spans="1:1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4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</row>
  </sheetData>
  <mergeCells count="15">
    <mergeCell ref="F2:F5"/>
    <mergeCell ref="A2:A5"/>
    <mergeCell ref="B2:B5"/>
    <mergeCell ref="C2:C5"/>
    <mergeCell ref="D2:D5"/>
    <mergeCell ref="E2:E5"/>
    <mergeCell ref="N2:N5"/>
    <mergeCell ref="L3:L5"/>
    <mergeCell ref="M3:M5"/>
    <mergeCell ref="G2:G5"/>
    <mergeCell ref="H2:H5"/>
    <mergeCell ref="I2:I5"/>
    <mergeCell ref="J2:J5"/>
    <mergeCell ref="K2:K5"/>
    <mergeCell ref="L2:M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(3)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user</cp:lastModifiedBy>
  <dcterms:created xsi:type="dcterms:W3CDTF">2024-12-04T02:19:40Z</dcterms:created>
  <dcterms:modified xsi:type="dcterms:W3CDTF">2024-12-04T05:52:06Z</dcterms:modified>
</cp:coreProperties>
</file>